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531F7A-5031-4E40-96C6-1AC88562D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約申し込み (2025年4月以降)" sheetId="7" r:id="rId1"/>
  </sheets>
  <definedNames>
    <definedName name="_xlnm.Print_Area" localSheetId="0">'予約申し込み (2025年4月以降)'!$A$1:$Y$51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7" l="1"/>
  <c r="F16" i="7"/>
  <c r="F14" i="7"/>
  <c r="P32" i="7"/>
  <c r="P29" i="7" l="1"/>
  <c r="T22" i="7" l="1"/>
  <c r="V29" i="7" l="1"/>
  <c r="V28" i="7"/>
  <c r="V32" i="7"/>
  <c r="F32" i="7"/>
  <c r="V30" i="7"/>
  <c r="F30" i="7"/>
  <c r="F29" i="7"/>
  <c r="F28" i="7"/>
  <c r="F27" i="7"/>
  <c r="F26" i="7"/>
  <c r="C20" i="7"/>
  <c r="I19" i="7"/>
  <c r="X18" i="7"/>
  <c r="T18" i="7"/>
  <c r="I18" i="7"/>
  <c r="T2" i="7"/>
  <c r="V18" i="7" l="1"/>
  <c r="I14" i="7"/>
  <c r="F25" i="7"/>
  <c r="F33" i="7" s="1"/>
  <c r="I16" i="7"/>
  <c r="I20" i="7" l="1"/>
  <c r="V33" i="7" s="1"/>
</calcChain>
</file>

<file path=xl/sharedStrings.xml><?xml version="1.0" encoding="utf-8"?>
<sst xmlns="http://schemas.openxmlformats.org/spreadsheetml/2006/main" count="103" uniqueCount="74">
  <si>
    <t>⇑⇑</t>
    <phoneticPr fontId="1"/>
  </si>
  <si>
    <t>FAX</t>
    <phoneticPr fontId="1"/>
  </si>
  <si>
    <t>担当</t>
    <phoneticPr fontId="1"/>
  </si>
  <si>
    <t>利用日</t>
    <phoneticPr fontId="1"/>
  </si>
  <si>
    <t>雨天時</t>
    <phoneticPr fontId="1"/>
  </si>
  <si>
    <t>団体名</t>
    <phoneticPr fontId="1"/>
  </si>
  <si>
    <t>様</t>
    <phoneticPr fontId="1"/>
  </si>
  <si>
    <t>住所</t>
    <phoneticPr fontId="1"/>
  </si>
  <si>
    <t>連絡先</t>
    <phoneticPr fontId="1"/>
  </si>
  <si>
    <t>TEL</t>
    <phoneticPr fontId="1"/>
  </si>
  <si>
    <t>旅行会社</t>
    <phoneticPr fontId="1"/>
  </si>
  <si>
    <t>人数</t>
    <phoneticPr fontId="1"/>
  </si>
  <si>
    <t>入村料</t>
    <phoneticPr fontId="1"/>
  </si>
  <si>
    <t>計</t>
    <phoneticPr fontId="1"/>
  </si>
  <si>
    <t>駐車場</t>
    <phoneticPr fontId="1"/>
  </si>
  <si>
    <t>大人</t>
    <phoneticPr fontId="1"/>
  </si>
  <si>
    <t>台分</t>
    <phoneticPr fontId="1"/>
  </si>
  <si>
    <t>小人</t>
    <phoneticPr fontId="1"/>
  </si>
  <si>
    <t>名</t>
    <phoneticPr fontId="1"/>
  </si>
  <si>
    <t>T/C, D/G食</t>
    <phoneticPr fontId="1"/>
  </si>
  <si>
    <t>品物</t>
    <phoneticPr fontId="1"/>
  </si>
  <si>
    <t>単価</t>
    <phoneticPr fontId="1"/>
  </si>
  <si>
    <t>２歳以下</t>
    <phoneticPr fontId="1"/>
  </si>
  <si>
    <t>合計</t>
    <phoneticPr fontId="1"/>
  </si>
  <si>
    <t>お支払方法</t>
    <phoneticPr fontId="1"/>
  </si>
  <si>
    <t>滞在時間</t>
    <phoneticPr fontId="1"/>
  </si>
  <si>
    <t>～</t>
    <phoneticPr fontId="1"/>
  </si>
  <si>
    <t>まで</t>
    <phoneticPr fontId="1"/>
  </si>
  <si>
    <t>(所要時間</t>
    <phoneticPr fontId="1"/>
  </si>
  <si>
    <t>)</t>
    <phoneticPr fontId="1"/>
  </si>
  <si>
    <t>有無</t>
    <phoneticPr fontId="1"/>
  </si>
  <si>
    <t>所要時間</t>
    <phoneticPr fontId="1"/>
  </si>
  <si>
    <t>からくり屋敷</t>
    <phoneticPr fontId="1"/>
  </si>
  <si>
    <t>博物館</t>
    <rPh sb="0" eb="3">
      <t>ハクブツカン</t>
    </rPh>
    <phoneticPr fontId="1"/>
  </si>
  <si>
    <t>忍者道場</t>
    <phoneticPr fontId="1"/>
  </si>
  <si>
    <t>備考:</t>
    <phoneticPr fontId="1"/>
  </si>
  <si>
    <t>手裏剣体験</t>
    <phoneticPr fontId="1"/>
  </si>
  <si>
    <t>一人あたり</t>
    <phoneticPr fontId="1"/>
  </si>
  <si>
    <t>枚/@\</t>
    <phoneticPr fontId="1"/>
  </si>
  <si>
    <t>*</t>
    <phoneticPr fontId="1"/>
  </si>
  <si>
    <t>手作り体験</t>
    <phoneticPr fontId="1"/>
  </si>
  <si>
    <t>品目</t>
    <phoneticPr fontId="1"/>
  </si>
  <si>
    <t>ケ</t>
    <phoneticPr fontId="1"/>
  </si>
  <si>
    <t>貸衣装</t>
    <phoneticPr fontId="1"/>
  </si>
  <si>
    <t>大人　@</t>
    <phoneticPr fontId="1"/>
  </si>
  <si>
    <t>着</t>
  </si>
  <si>
    <t>小人　@</t>
    <phoneticPr fontId="1"/>
  </si>
  <si>
    <t>着</t>
    <phoneticPr fontId="1"/>
  </si>
  <si>
    <t>フリータイム</t>
    <phoneticPr fontId="1"/>
  </si>
  <si>
    <t>お食事</t>
    <phoneticPr fontId="1"/>
  </si>
  <si>
    <t>食</t>
    <phoneticPr fontId="1"/>
  </si>
  <si>
    <t>申込書</t>
    <rPh sb="0" eb="2">
      <t>モウシコミ</t>
    </rPh>
    <phoneticPr fontId="1"/>
  </si>
  <si>
    <t>新規予約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</si>
  <si>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</si>
  <si>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</si>
  <si>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</si>
  <si>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</si>
  <si>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〒(</t>
    <phoneticPr fontId="1"/>
  </si>
  <si>
    <t>T/C</t>
    <phoneticPr fontId="1"/>
  </si>
  <si>
    <t>D/G</t>
    <phoneticPr fontId="1"/>
  </si>
  <si>
    <t>バス会社</t>
    <rPh sb="2" eb="4">
      <t>ガイシャ</t>
    </rPh>
    <phoneticPr fontId="1"/>
  </si>
  <si>
    <t>名</t>
    <rPh sb="0" eb="1">
      <t>メイ</t>
    </rPh>
    <phoneticPr fontId="1"/>
  </si>
  <si>
    <t>名分</t>
    <rPh sb="0" eb="1">
      <t>メイ</t>
    </rPh>
    <rPh sb="1" eb="2">
      <t>ブン</t>
    </rPh>
    <phoneticPr fontId="1"/>
  </si>
  <si>
    <t>(　　　　　　　　　　)</t>
    <phoneticPr fontId="1"/>
  </si>
  <si>
    <t>無</t>
  </si>
  <si>
    <t>必要時間</t>
    <rPh sb="0" eb="2">
      <t>ヒツヨウ</t>
    </rPh>
    <rPh sb="2" eb="4">
      <t>ジカン</t>
    </rPh>
    <phoneticPr fontId="1"/>
  </si>
  <si>
    <t>合計金額</t>
    <rPh sb="0" eb="2">
      <t>ゴウケイ</t>
    </rPh>
    <rPh sb="2" eb="4">
      <t>キンガク</t>
    </rPh>
    <phoneticPr fontId="1"/>
  </si>
  <si>
    <t>通信欄</t>
    <rPh sb="0" eb="2">
      <t>ツウシン</t>
    </rPh>
    <rPh sb="2" eb="3">
      <t>ラン</t>
    </rPh>
    <phoneticPr fontId="1"/>
  </si>
  <si>
    <t>赤枠内に必要事項をご記入（背景ｵﾚﾝｼﾞ部はプルダウンより選択）のうえ、FAXにてお送りください。</t>
    <rPh sb="0" eb="1">
      <t>アカ</t>
    </rPh>
    <rPh sb="1" eb="2">
      <t>ワク</t>
    </rPh>
    <rPh sb="2" eb="3">
      <t>ナイ</t>
    </rPh>
    <rPh sb="4" eb="6">
      <t>ヒツヨウ</t>
    </rPh>
    <rPh sb="6" eb="8">
      <t>ジコウ</t>
    </rPh>
    <rPh sb="10" eb="12">
      <t>キニュウ</t>
    </rPh>
    <rPh sb="13" eb="15">
      <t>ハイケイ</t>
    </rPh>
    <rPh sb="20" eb="21">
      <t>ブ</t>
    </rPh>
    <rPh sb="29" eb="31">
      <t>センタク</t>
    </rPh>
    <rPh sb="42" eb="43">
      <t>オク</t>
    </rPh>
    <phoneticPr fontId="1"/>
  </si>
  <si>
    <t>ご希望など</t>
    <rPh sb="1" eb="3">
      <t>キボウ</t>
    </rPh>
    <phoneticPr fontId="1"/>
  </si>
  <si>
    <t>インボイス</t>
    <phoneticPr fontId="1"/>
  </si>
  <si>
    <t>登録番号</t>
    <rPh sb="0" eb="4">
      <t>トウロクバンゴウ</t>
    </rPh>
    <phoneticPr fontId="1"/>
  </si>
  <si>
    <t>T-</t>
    <phoneticPr fontId="1"/>
  </si>
  <si>
    <t>FAX(0748-88-2108)orMail(ninjutsumura@yahoo.co.jp)
甲賀の里忍術村宛</t>
    <rPh sb="50" eb="52">
      <t>コウカ</t>
    </rPh>
    <rPh sb="53" eb="54">
      <t>サト</t>
    </rPh>
    <rPh sb="54" eb="56">
      <t>ニンジュツ</t>
    </rPh>
    <rPh sb="56" eb="57">
      <t>ムラ</t>
    </rPh>
    <rPh sb="57" eb="58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</si>
</sst>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m/d;@"/>
    <numFmt numFmtId="177" formatCode="yyyy&quot;年&quot;m&quot;月&quot;d&quot;日&quot;;@"/>
    <numFmt numFmtId="178" formatCode="yyyy&quot;年&quot;m&quot;月&quot;d&quot;日　　(&quot;aaa&quot;曜日)&quot;"/>
    <numFmt numFmtId="179" formatCode="h:mm;@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6"/>
      <color theme="0"/>
      <name val="ＭＳ Ｐゴシック"/>
      <family val="3"/>
      <charset val="128"/>
      <scheme val="minor"/>
    </font>
    <font>
      <b/>
      <sz val="16"/>
      <color theme="0"/>
      <name val="AR P丸ゴシック体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0"/>
      <name val="AR P丸ゴシック体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/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theme="3" tint="-0.499984740745262"/>
      </top>
      <bottom/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medium">
        <color rgb="FFFF0000"/>
      </left>
      <right style="thin">
        <color theme="3" tint="-0.499984740745262"/>
      </right>
      <top style="medium">
        <color rgb="FFFF0000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rgb="FFFF0000"/>
      </right>
      <top style="medium">
        <color rgb="FFFF0000"/>
      </top>
      <bottom style="thin">
        <color theme="3" tint="-0.499984740745262"/>
      </bottom>
      <diagonal/>
    </border>
    <border>
      <left style="medium">
        <color rgb="FFFF0000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rgb="FFFF0000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rgb="FFFF0000"/>
      </left>
      <right style="thin">
        <color theme="3" tint="-0.499984740745262"/>
      </right>
      <top style="thin">
        <color theme="3" tint="-0.499984740745262"/>
      </top>
      <bottom style="medium">
        <color rgb="FFFF0000"/>
      </bottom>
      <diagonal/>
    </border>
    <border>
      <left style="thin">
        <color theme="3" tint="-0.499984740745262"/>
      </left>
      <right style="medium">
        <color rgb="FFFF0000"/>
      </right>
      <top style="thin">
        <color theme="3" tint="-0.499984740745262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theme="3" tint="-0.499984740745262"/>
      </right>
      <top style="medium">
        <color rgb="FFFF0000"/>
      </top>
      <bottom style="medium">
        <color rgb="FFFF0000"/>
      </bottom>
      <diagonal/>
    </border>
    <border>
      <left style="thin">
        <color theme="3" tint="-0.499984740745262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-0.499984740745262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theme="3" tint="-0.499984740745262"/>
      </right>
      <top style="medium">
        <color rgb="FFFF0000"/>
      </top>
      <bottom/>
      <diagonal/>
    </border>
    <border>
      <left style="thin">
        <color theme="3" tint="-0.499984740745262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9" fillId="6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177" fontId="10" fillId="4" borderId="0" xfId="0" applyNumberFormat="1" applyFont="1" applyFill="1" applyAlignment="1">
      <alignment horizontal="right" vertical="center"/>
    </xf>
    <xf numFmtId="177" fontId="10" fillId="4" borderId="0" xfId="0" applyNumberFormat="1" applyFont="1" applyFill="1" applyAlignment="1">
      <alignment horizontal="left" vertical="center"/>
    </xf>
    <xf numFmtId="0" fontId="4" fillId="0" borderId="6" xfId="0" applyFont="1" applyBorder="1">
      <alignment vertical="center"/>
    </xf>
    <xf numFmtId="0" fontId="4" fillId="4" borderId="4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0" borderId="12" xfId="0" applyFont="1" applyBorder="1">
      <alignment vertical="center"/>
    </xf>
    <xf numFmtId="0" fontId="7" fillId="3" borderId="11" xfId="0" applyFont="1" applyFill="1" applyBorder="1">
      <alignment vertical="center"/>
    </xf>
    <xf numFmtId="0" fontId="6" fillId="5" borderId="16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0" fillId="3" borderId="6" xfId="0" applyFill="1" applyBorder="1">
      <alignment vertical="center"/>
    </xf>
    <xf numFmtId="178" fontId="13" fillId="3" borderId="40" xfId="0" applyNumberFormat="1" applyFont="1" applyFill="1" applyBorder="1">
      <alignment vertical="center"/>
    </xf>
    <xf numFmtId="0" fontId="4" fillId="4" borderId="40" xfId="0" applyFont="1" applyFill="1" applyBorder="1">
      <alignment vertical="center"/>
    </xf>
    <xf numFmtId="0" fontId="4" fillId="4" borderId="43" xfId="0" applyFont="1" applyFill="1" applyBorder="1">
      <alignment vertical="center"/>
    </xf>
    <xf numFmtId="0" fontId="4" fillId="0" borderId="45" xfId="0" applyFont="1" applyBorder="1">
      <alignment vertical="center"/>
    </xf>
    <xf numFmtId="0" fontId="7" fillId="0" borderId="44" xfId="0" applyFont="1" applyBorder="1">
      <alignment vertical="center"/>
    </xf>
    <xf numFmtId="0" fontId="4" fillId="4" borderId="53" xfId="0" applyFont="1" applyFill="1" applyBorder="1">
      <alignment vertical="center"/>
    </xf>
    <xf numFmtId="179" fontId="4" fillId="4" borderId="45" xfId="0" applyNumberFormat="1" applyFont="1" applyFill="1" applyBorder="1">
      <alignment vertical="center"/>
    </xf>
    <xf numFmtId="0" fontId="4" fillId="4" borderId="48" xfId="0" applyFont="1" applyFill="1" applyBorder="1">
      <alignment vertical="center"/>
    </xf>
    <xf numFmtId="0" fontId="4" fillId="4" borderId="50" xfId="0" applyFont="1" applyFill="1" applyBorder="1">
      <alignment vertical="center"/>
    </xf>
    <xf numFmtId="0" fontId="12" fillId="0" borderId="38" xfId="0" applyFont="1" applyBorder="1">
      <alignment vertical="center"/>
    </xf>
    <xf numFmtId="0" fontId="12" fillId="0" borderId="71" xfId="0" applyFont="1" applyBorder="1">
      <alignment vertical="center"/>
    </xf>
    <xf numFmtId="0" fontId="7" fillId="3" borderId="0" xfId="0" applyFont="1" applyFill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10" borderId="38" xfId="0" applyFont="1" applyFill="1" applyBorder="1">
      <alignment vertical="center"/>
    </xf>
    <xf numFmtId="0" fontId="0" fillId="0" borderId="85" xfId="0" applyBorder="1">
      <alignment vertical="center"/>
    </xf>
    <xf numFmtId="0" fontId="7" fillId="4" borderId="0" xfId="0" applyFont="1" applyFill="1" applyAlignment="1">
      <alignment horizontal="center" vertical="center"/>
    </xf>
    <xf numFmtId="0" fontId="6" fillId="0" borderId="12" xfId="0" applyFont="1" applyBorder="1">
      <alignment vertical="center"/>
    </xf>
    <xf numFmtId="0" fontId="4" fillId="6" borderId="0" xfId="0" applyFont="1" applyFill="1" applyAlignment="1">
      <alignment horizontal="center" vertical="center"/>
    </xf>
    <xf numFmtId="0" fontId="9" fillId="10" borderId="15" xfId="0" applyFont="1" applyFill="1" applyBorder="1" applyAlignment="1">
      <alignment horizontal="right" vertical="center"/>
    </xf>
    <xf numFmtId="0" fontId="9" fillId="10" borderId="16" xfId="0" applyFont="1" applyFill="1" applyBorder="1" applyAlignment="1">
      <alignment horizontal="right" vertical="center"/>
    </xf>
    <xf numFmtId="0" fontId="9" fillId="10" borderId="17" xfId="0" applyFont="1" applyFill="1" applyBorder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176" fontId="11" fillId="4" borderId="5" xfId="0" applyNumberFormat="1" applyFont="1" applyFill="1" applyBorder="1" applyAlignment="1">
      <alignment horizontal="center" vertical="center"/>
    </xf>
    <xf numFmtId="176" fontId="11" fillId="4" borderId="12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178" fontId="13" fillId="0" borderId="39" xfId="0" applyNumberFormat="1" applyFont="1" applyBorder="1" applyAlignment="1">
      <alignment horizontal="right" vertical="center"/>
    </xf>
    <xf numFmtId="178" fontId="13" fillId="0" borderId="40" xfId="0" applyNumberFormat="1" applyFont="1" applyBorder="1" applyAlignment="1">
      <alignment horizontal="right" vertical="center"/>
    </xf>
    <xf numFmtId="178" fontId="13" fillId="3" borderId="40" xfId="0" applyNumberFormat="1" applyFont="1" applyFill="1" applyBorder="1" applyAlignment="1">
      <alignment horizontal="center" vertical="center"/>
    </xf>
    <xf numFmtId="178" fontId="13" fillId="3" borderId="41" xfId="0" applyNumberFormat="1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42" fontId="5" fillId="3" borderId="12" xfId="0" applyNumberFormat="1" applyFont="1" applyFill="1" applyBorder="1" applyAlignment="1">
      <alignment horizontal="center" vertical="center"/>
    </xf>
    <xf numFmtId="42" fontId="5" fillId="3" borderId="6" xfId="0" applyNumberFormat="1" applyFont="1" applyFill="1" applyBorder="1" applyAlignment="1">
      <alignment horizontal="center" vertical="center"/>
    </xf>
    <xf numFmtId="42" fontId="6" fillId="3" borderId="5" xfId="0" applyNumberFormat="1" applyFont="1" applyFill="1" applyBorder="1" applyAlignment="1">
      <alignment horizontal="center" vertical="center"/>
    </xf>
    <xf numFmtId="42" fontId="6" fillId="3" borderId="12" xfId="0" applyNumberFormat="1" applyFont="1" applyFill="1" applyBorder="1" applyAlignment="1">
      <alignment horizontal="center" vertical="center"/>
    </xf>
    <xf numFmtId="42" fontId="6" fillId="3" borderId="29" xfId="0" applyNumberFormat="1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12" fillId="10" borderId="44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79" fontId="4" fillId="4" borderId="5" xfId="0" applyNumberFormat="1" applyFont="1" applyFill="1" applyBorder="1" applyAlignment="1">
      <alignment horizontal="center" vertical="center"/>
    </xf>
    <xf numFmtId="179" fontId="4" fillId="4" borderId="12" xfId="0" applyNumberFormat="1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57" xfId="0" applyFont="1" applyFill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2" fontId="12" fillId="3" borderId="5" xfId="0" applyNumberFormat="1" applyFont="1" applyFill="1" applyBorder="1" applyAlignment="1">
      <alignment horizontal="center" vertical="center"/>
    </xf>
    <xf numFmtId="42" fontId="12" fillId="3" borderId="12" xfId="0" applyNumberFormat="1" applyFont="1" applyFill="1" applyBorder="1" applyAlignment="1">
      <alignment horizontal="center" vertical="center"/>
    </xf>
    <xf numFmtId="42" fontId="12" fillId="3" borderId="29" xfId="0" applyNumberFormat="1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42" fontId="6" fillId="3" borderId="32" xfId="0" applyNumberFormat="1" applyFont="1" applyFill="1" applyBorder="1" applyAlignment="1">
      <alignment horizontal="center" vertical="center"/>
    </xf>
    <xf numFmtId="42" fontId="6" fillId="3" borderId="33" xfId="0" applyNumberFormat="1" applyFont="1" applyFill="1" applyBorder="1" applyAlignment="1">
      <alignment horizontal="center" vertical="center"/>
    </xf>
    <xf numFmtId="42" fontId="6" fillId="3" borderId="34" xfId="0" applyNumberFormat="1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42" fontId="12" fillId="4" borderId="48" xfId="0" applyNumberFormat="1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17" fillId="10" borderId="64" xfId="0" applyFont="1" applyFill="1" applyBorder="1" applyAlignment="1">
      <alignment horizontal="center" vertical="center"/>
    </xf>
    <xf numFmtId="0" fontId="17" fillId="10" borderId="6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4" fillId="7" borderId="58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horizontal="center" vertical="center"/>
    </xf>
    <xf numFmtId="0" fontId="12" fillId="10" borderId="59" xfId="0" applyFont="1" applyFill="1" applyBorder="1" applyAlignment="1">
      <alignment horizontal="center" vertical="center"/>
    </xf>
    <xf numFmtId="0" fontId="12" fillId="10" borderId="60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179" fontId="6" fillId="0" borderId="58" xfId="0" applyNumberFormat="1" applyFont="1" applyBorder="1" applyAlignment="1">
      <alignment horizontal="center" vertical="center"/>
    </xf>
    <xf numFmtId="179" fontId="6" fillId="0" borderId="59" xfId="0" applyNumberFormat="1" applyFont="1" applyBorder="1" applyAlignment="1">
      <alignment horizontal="center" vertical="center"/>
    </xf>
    <xf numFmtId="179" fontId="6" fillId="0" borderId="62" xfId="0" applyNumberFormat="1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9" fontId="6" fillId="5" borderId="16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17" fillId="10" borderId="66" xfId="0" applyFont="1" applyFill="1" applyBorder="1" applyAlignment="1">
      <alignment horizontal="center" vertical="center"/>
    </xf>
    <xf numFmtId="0" fontId="17" fillId="10" borderId="6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top"/>
    </xf>
    <xf numFmtId="0" fontId="7" fillId="4" borderId="90" xfId="0" applyFont="1" applyFill="1" applyBorder="1" applyAlignment="1">
      <alignment horizontal="center" vertical="top"/>
    </xf>
    <xf numFmtId="0" fontId="7" fillId="4" borderId="91" xfId="0" applyFont="1" applyFill="1" applyBorder="1" applyAlignment="1">
      <alignment horizontal="center" vertical="top"/>
    </xf>
    <xf numFmtId="0" fontId="7" fillId="10" borderId="58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7" fillId="10" borderId="62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7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42" fontId="7" fillId="3" borderId="5" xfId="0" applyNumberFormat="1" applyFont="1" applyFill="1" applyBorder="1" applyAlignment="1">
      <alignment horizontal="center" vertical="center"/>
    </xf>
    <xf numFmtId="42" fontId="7" fillId="3" borderId="12" xfId="0" applyNumberFormat="1" applyFont="1" applyFill="1" applyBorder="1" applyAlignment="1">
      <alignment horizontal="center" vertical="center"/>
    </xf>
    <xf numFmtId="42" fontId="7" fillId="3" borderId="29" xfId="0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42" fontId="12" fillId="3" borderId="11" xfId="0" applyNumberFormat="1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42" fontId="7" fillId="3" borderId="10" xfId="0" applyNumberFormat="1" applyFont="1" applyFill="1" applyBorder="1" applyAlignment="1">
      <alignment horizontal="center" vertical="center"/>
    </xf>
    <xf numFmtId="42" fontId="7" fillId="3" borderId="11" xfId="0" applyNumberFormat="1" applyFont="1" applyFill="1" applyBorder="1" applyAlignment="1">
      <alignment horizontal="center" vertical="center"/>
    </xf>
    <xf numFmtId="20" fontId="7" fillId="0" borderId="73" xfId="0" applyNumberFormat="1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7" fillId="10" borderId="68" xfId="0" applyFont="1" applyFill="1" applyBorder="1" applyAlignment="1">
      <alignment horizontal="center" vertical="center"/>
    </xf>
    <xf numFmtId="0" fontId="17" fillId="10" borderId="6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10" borderId="81" xfId="0" applyFont="1" applyFill="1" applyBorder="1" applyAlignment="1">
      <alignment horizontal="center" vertical="center"/>
    </xf>
    <xf numFmtId="0" fontId="7" fillId="10" borderId="82" xfId="0" applyFont="1" applyFill="1" applyBorder="1" applyAlignment="1">
      <alignment horizontal="center" vertical="center"/>
    </xf>
    <xf numFmtId="0" fontId="7" fillId="10" borderId="83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42" fontId="7" fillId="3" borderId="9" xfId="0" applyNumberFormat="1" applyFont="1" applyFill="1" applyBorder="1" applyAlignment="1">
      <alignment horizontal="center" vertical="center"/>
    </xf>
    <xf numFmtId="42" fontId="7" fillId="3" borderId="7" xfId="0" applyNumberFormat="1" applyFont="1" applyFill="1" applyBorder="1" applyAlignment="1">
      <alignment horizontal="center" vertical="center"/>
    </xf>
    <xf numFmtId="42" fontId="7" fillId="3" borderId="75" xfId="0" applyNumberFormat="1" applyFont="1" applyFill="1" applyBorder="1" applyAlignment="1">
      <alignment horizontal="center" vertical="center"/>
    </xf>
    <xf numFmtId="0" fontId="16" fillId="7" borderId="37" xfId="0" applyFont="1" applyFill="1" applyBorder="1" applyAlignment="1">
      <alignment horizontal="center" vertical="center"/>
    </xf>
    <xf numFmtId="20" fontId="16" fillId="7" borderId="37" xfId="0" applyNumberFormat="1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4" fillId="7" borderId="76" xfId="0" applyFont="1" applyFill="1" applyBorder="1" applyAlignment="1">
      <alignment horizontal="center" vertical="center"/>
    </xf>
    <xf numFmtId="0" fontId="4" fillId="7" borderId="77" xfId="0" applyFont="1" applyFill="1" applyBorder="1" applyAlignment="1">
      <alignment horizontal="center" vertical="center"/>
    </xf>
    <xf numFmtId="0" fontId="4" fillId="7" borderId="80" xfId="0" applyFont="1" applyFill="1" applyBorder="1" applyAlignment="1">
      <alignment horizontal="center" vertical="center"/>
    </xf>
    <xf numFmtId="0" fontId="4" fillId="7" borderId="78" xfId="0" applyFont="1" applyFill="1" applyBorder="1" applyAlignment="1">
      <alignment horizontal="center" vertical="center"/>
    </xf>
    <xf numFmtId="42" fontId="4" fillId="7" borderId="79" xfId="0" applyNumberFormat="1" applyFont="1" applyFill="1" applyBorder="1" applyAlignment="1">
      <alignment horizontal="center" vertical="center"/>
    </xf>
    <xf numFmtId="0" fontId="5" fillId="7" borderId="92" xfId="0" applyFont="1" applyFill="1" applyBorder="1" applyAlignment="1">
      <alignment horizontal="center" vertical="center"/>
    </xf>
    <xf numFmtId="0" fontId="5" fillId="7" borderId="93" xfId="0" applyFont="1" applyFill="1" applyBorder="1" applyAlignment="1">
      <alignment horizontal="center" vertical="center"/>
    </xf>
    <xf numFmtId="0" fontId="5" fillId="7" borderId="94" xfId="0" applyFont="1" applyFill="1" applyBorder="1" applyAlignment="1">
      <alignment horizontal="center" vertical="center"/>
    </xf>
    <xf numFmtId="0" fontId="5" fillId="7" borderId="95" xfId="0" applyFont="1" applyFill="1" applyBorder="1" applyAlignment="1">
      <alignment horizontal="center" vertical="center"/>
    </xf>
    <xf numFmtId="42" fontId="6" fillId="3" borderId="9" xfId="0" applyNumberFormat="1" applyFont="1" applyFill="1" applyBorder="1" applyAlignment="1">
      <alignment horizontal="center" vertical="center"/>
    </xf>
    <xf numFmtId="42" fontId="6" fillId="3" borderId="7" xfId="0" applyNumberFormat="1" applyFont="1" applyFill="1" applyBorder="1" applyAlignment="1">
      <alignment horizontal="center" vertical="center"/>
    </xf>
    <xf numFmtId="42" fontId="6" fillId="3" borderId="75" xfId="0" applyNumberFormat="1" applyFont="1" applyFill="1" applyBorder="1" applyAlignment="1">
      <alignment horizontal="center" vertical="center"/>
    </xf>
    <xf numFmtId="42" fontId="6" fillId="3" borderId="10" xfId="0" applyNumberFormat="1" applyFont="1" applyFill="1" applyBorder="1" applyAlignment="1">
      <alignment horizontal="center" vertical="center"/>
    </xf>
    <xf numFmtId="42" fontId="6" fillId="3" borderId="11" xfId="0" applyNumberFormat="1" applyFont="1" applyFill="1" applyBorder="1" applyAlignment="1">
      <alignment horizontal="center" vertical="center"/>
    </xf>
    <xf numFmtId="42" fontId="6" fillId="3" borderId="96" xfId="0" applyNumberFormat="1" applyFont="1" applyFill="1" applyBorder="1" applyAlignment="1">
      <alignment horizontal="center" vertical="center"/>
    </xf>
    <xf numFmtId="42" fontId="5" fillId="3" borderId="54" xfId="0" applyNumberFormat="1" applyFont="1" applyFill="1" applyBorder="1" applyAlignment="1">
      <alignment horizontal="center" vertical="center"/>
    </xf>
    <xf numFmtId="42" fontId="5" fillId="3" borderId="7" xfId="0" applyNumberFormat="1" applyFont="1" applyFill="1" applyBorder="1" applyAlignment="1">
      <alignment horizontal="center" vertical="center"/>
    </xf>
    <xf numFmtId="42" fontId="5" fillId="3" borderId="8" xfId="0" applyNumberFormat="1" applyFont="1" applyFill="1" applyBorder="1" applyAlignment="1">
      <alignment horizontal="center" vertical="center"/>
    </xf>
    <xf numFmtId="42" fontId="5" fillId="3" borderId="97" xfId="0" applyNumberFormat="1" applyFont="1" applyFill="1" applyBorder="1" applyAlignment="1">
      <alignment horizontal="center" vertical="center"/>
    </xf>
    <xf numFmtId="42" fontId="5" fillId="3" borderId="11" xfId="0" applyNumberFormat="1" applyFont="1" applyFill="1" applyBorder="1" applyAlignment="1">
      <alignment horizontal="center" vertical="center"/>
    </xf>
    <xf numFmtId="42" fontId="5" fillId="3" borderId="13" xfId="0" applyNumberFormat="1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showWhiteSpace="0" zoomScaleNormal="100" workbookViewId="0">
      <selection activeCell="AB8" sqref="AB8"/>
    </sheetView>
  </sheetViews>
  <sheetFormatPr defaultRowHeight="13.5"/>
  <cols>
    <col min="1" max="15" width="3.75" customWidth="1"/>
    <col min="16" max="17" width="4.125" customWidth="1"/>
    <col min="18" max="23" width="3.75" customWidth="1"/>
    <col min="24" max="24" width="5.75" customWidth="1"/>
    <col min="25" max="25" width="6.125" customWidth="1"/>
  </cols>
  <sheetData>
    <row r="1" spans="1:25" ht="30.75">
      <c r="A1" s="1"/>
      <c r="B1" s="1"/>
      <c r="C1" s="2" t="s">
        <v>0</v>
      </c>
      <c r="D1" s="1"/>
      <c r="E1" s="269" t="s">
        <v>73</v>
      </c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" t="s">
        <v>0</v>
      </c>
      <c r="V1" s="14"/>
      <c r="W1" s="14"/>
      <c r="X1" s="14"/>
      <c r="Y1" s="14"/>
    </row>
    <row r="2" spans="1:25" ht="25.5">
      <c r="A2" s="39"/>
      <c r="B2" s="39"/>
      <c r="C2" s="39"/>
      <c r="D2" s="3"/>
      <c r="E2" s="3"/>
      <c r="F2" s="3"/>
      <c r="G2" s="40" t="s">
        <v>52</v>
      </c>
      <c r="H2" s="41"/>
      <c r="I2" s="41"/>
      <c r="J2" s="41"/>
      <c r="K2" s="41"/>
      <c r="L2" s="41"/>
      <c r="M2" s="42"/>
      <c r="N2" s="43" t="s">
        <v>51</v>
      </c>
      <c r="O2" s="43"/>
      <c r="P2" s="43"/>
      <c r="Q2" s="43"/>
      <c r="R2" s="3"/>
      <c r="S2" s="3"/>
      <c r="T2" s="44" t="str">
        <f>IF(G2="予約内容変更","変更日","申込日")</f>
        <v>申込日</v>
      </c>
      <c r="U2" s="44"/>
      <c r="V2" s="45"/>
      <c r="W2" s="46"/>
      <c r="X2" s="46"/>
      <c r="Y2" s="47"/>
    </row>
    <row r="3" spans="1:25" ht="9.75" customHeight="1" thickBot="1">
      <c r="A3" s="4"/>
      <c r="B3" s="4"/>
      <c r="C3" s="4"/>
      <c r="D3" s="5"/>
      <c r="E3" s="5"/>
      <c r="F3" s="5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8"/>
      <c r="S3" s="8"/>
      <c r="T3" s="37"/>
      <c r="U3" s="37"/>
      <c r="V3" s="9"/>
      <c r="W3" s="9"/>
      <c r="X3" s="10"/>
      <c r="Y3" s="10"/>
    </row>
    <row r="4" spans="1:25" ht="22.5" customHeight="1">
      <c r="A4" s="66" t="s">
        <v>3</v>
      </c>
      <c r="B4" s="67"/>
      <c r="C4" s="67"/>
      <c r="D4" s="68"/>
      <c r="E4" s="69"/>
      <c r="F4" s="69"/>
      <c r="G4" s="69"/>
      <c r="H4" s="69"/>
      <c r="I4" s="20" t="s">
        <v>53</v>
      </c>
      <c r="J4" s="69"/>
      <c r="K4" s="69"/>
      <c r="L4" s="20" t="s">
        <v>54</v>
      </c>
      <c r="M4" s="69"/>
      <c r="N4" s="69"/>
      <c r="O4" s="20" t="s">
        <v>55</v>
      </c>
      <c r="P4" s="69"/>
      <c r="Q4" s="69"/>
      <c r="R4" s="70" t="s">
        <v>56</v>
      </c>
      <c r="S4" s="71"/>
      <c r="T4" s="58" t="s">
        <v>4</v>
      </c>
      <c r="U4" s="59"/>
      <c r="V4" s="60"/>
      <c r="W4" s="61"/>
      <c r="X4" s="21"/>
      <c r="Y4" s="22"/>
    </row>
    <row r="5" spans="1:25" ht="22.5" customHeight="1">
      <c r="A5" s="48" t="s">
        <v>5</v>
      </c>
      <c r="B5" s="49"/>
      <c r="C5" s="4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1" t="s">
        <v>6</v>
      </c>
      <c r="U5" s="64" t="s">
        <v>2</v>
      </c>
      <c r="V5" s="65"/>
      <c r="W5" s="55"/>
      <c r="X5" s="56"/>
      <c r="Y5" s="23" t="s">
        <v>6</v>
      </c>
    </row>
    <row r="6" spans="1:25" ht="22.5" customHeight="1">
      <c r="A6" s="48" t="s">
        <v>7</v>
      </c>
      <c r="B6" s="49"/>
      <c r="C6" s="49"/>
      <c r="D6" s="24" t="s">
        <v>57</v>
      </c>
      <c r="E6" s="50"/>
      <c r="F6" s="50"/>
      <c r="G6" s="15" t="s">
        <v>29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2"/>
    </row>
    <row r="7" spans="1:25" ht="22.5" customHeight="1">
      <c r="A7" s="48" t="s">
        <v>8</v>
      </c>
      <c r="B7" s="49"/>
      <c r="C7" s="49"/>
      <c r="D7" s="53" t="s">
        <v>9</v>
      </c>
      <c r="E7" s="54"/>
      <c r="F7" s="55"/>
      <c r="G7" s="56"/>
      <c r="H7" s="56"/>
      <c r="I7" s="56"/>
      <c r="J7" s="56"/>
      <c r="K7" s="56"/>
      <c r="L7" s="56"/>
      <c r="M7" s="54"/>
      <c r="N7" s="55" t="s">
        <v>1</v>
      </c>
      <c r="O7" s="54"/>
      <c r="P7" s="55"/>
      <c r="Q7" s="56"/>
      <c r="R7" s="56"/>
      <c r="S7" s="56"/>
      <c r="T7" s="56"/>
      <c r="U7" s="56"/>
      <c r="V7" s="56"/>
      <c r="W7" s="56"/>
      <c r="X7" s="56"/>
      <c r="Y7" s="57"/>
    </row>
    <row r="8" spans="1:25" ht="22.5" customHeight="1">
      <c r="A8" s="48" t="s">
        <v>10</v>
      </c>
      <c r="B8" s="49"/>
      <c r="C8" s="49"/>
      <c r="D8" s="5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11" t="s">
        <v>6</v>
      </c>
      <c r="U8" s="64" t="s">
        <v>2</v>
      </c>
      <c r="V8" s="65"/>
      <c r="W8" s="55"/>
      <c r="X8" s="56"/>
      <c r="Y8" s="23" t="s">
        <v>6</v>
      </c>
    </row>
    <row r="9" spans="1:25" ht="22.5" customHeight="1">
      <c r="A9" s="48" t="s">
        <v>70</v>
      </c>
      <c r="B9" s="49"/>
      <c r="C9" s="80"/>
      <c r="D9" s="53"/>
      <c r="E9" s="56"/>
      <c r="F9" s="56"/>
      <c r="G9" s="56"/>
      <c r="H9" s="56"/>
      <c r="I9" s="49" t="s">
        <v>71</v>
      </c>
      <c r="J9" s="49"/>
      <c r="K9" s="49"/>
      <c r="L9" s="49"/>
      <c r="M9" s="49"/>
      <c r="N9" s="38" t="s">
        <v>72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2"/>
    </row>
    <row r="10" spans="1:25" ht="22.5" customHeight="1">
      <c r="A10" s="48" t="s">
        <v>7</v>
      </c>
      <c r="B10" s="49"/>
      <c r="C10" s="49"/>
      <c r="D10" s="24" t="s">
        <v>57</v>
      </c>
      <c r="E10" s="50"/>
      <c r="F10" s="50"/>
      <c r="G10" s="15" t="s">
        <v>29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2"/>
    </row>
    <row r="11" spans="1:25" ht="22.5" customHeight="1" thickBot="1">
      <c r="A11" s="72" t="s">
        <v>8</v>
      </c>
      <c r="B11" s="73"/>
      <c r="C11" s="73"/>
      <c r="D11" s="74" t="s">
        <v>9</v>
      </c>
      <c r="E11" s="75"/>
      <c r="F11" s="76"/>
      <c r="G11" s="77"/>
      <c r="H11" s="77"/>
      <c r="I11" s="77"/>
      <c r="J11" s="77"/>
      <c r="K11" s="77"/>
      <c r="L11" s="77"/>
      <c r="M11" s="75"/>
      <c r="N11" s="76" t="s">
        <v>1</v>
      </c>
      <c r="O11" s="75"/>
      <c r="P11" s="76"/>
      <c r="Q11" s="77"/>
      <c r="R11" s="77"/>
      <c r="S11" s="77"/>
      <c r="T11" s="77"/>
      <c r="U11" s="77"/>
      <c r="V11" s="77"/>
      <c r="W11" s="77"/>
      <c r="X11" s="77"/>
      <c r="Y11" s="78"/>
    </row>
    <row r="12" spans="1:25" ht="8.25" customHeight="1" thickBo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5" ht="14.25" thickBot="1">
      <c r="A13" s="97"/>
      <c r="B13" s="98"/>
      <c r="C13" s="99" t="s">
        <v>11</v>
      </c>
      <c r="D13" s="100"/>
      <c r="E13" s="101"/>
      <c r="F13" s="102" t="s">
        <v>12</v>
      </c>
      <c r="G13" s="67"/>
      <c r="H13" s="103"/>
      <c r="I13" s="102" t="s">
        <v>13</v>
      </c>
      <c r="J13" s="67"/>
      <c r="K13" s="67"/>
      <c r="L13" s="67"/>
      <c r="M13" s="67"/>
      <c r="N13" s="104"/>
      <c r="P13" s="105" t="s">
        <v>14</v>
      </c>
      <c r="Q13" s="106"/>
      <c r="R13" s="106"/>
      <c r="S13" s="106"/>
      <c r="T13" s="106"/>
      <c r="U13" s="106"/>
      <c r="V13" s="106"/>
      <c r="W13" s="106"/>
      <c r="X13" s="106"/>
      <c r="Y13" s="107"/>
    </row>
    <row r="14" spans="1:25" ht="17.25" customHeight="1">
      <c r="A14" s="244" t="s">
        <v>15</v>
      </c>
      <c r="B14" s="245"/>
      <c r="C14" s="260"/>
      <c r="D14" s="261"/>
      <c r="E14" s="262"/>
      <c r="F14" s="254">
        <f>IF(C20&gt;29,2000,1800)</f>
        <v>1800</v>
      </c>
      <c r="G14" s="255"/>
      <c r="H14" s="256"/>
      <c r="I14" s="248">
        <f>C14*F14</f>
        <v>0</v>
      </c>
      <c r="J14" s="249"/>
      <c r="K14" s="249"/>
      <c r="L14" s="249"/>
      <c r="M14" s="249"/>
      <c r="N14" s="250"/>
      <c r="P14" s="108"/>
      <c r="Q14" s="109"/>
      <c r="R14" s="109"/>
      <c r="S14" s="109"/>
      <c r="T14" s="109"/>
      <c r="U14" s="110"/>
      <c r="V14" s="83"/>
      <c r="W14" s="84"/>
      <c r="X14" s="12" t="s">
        <v>16</v>
      </c>
      <c r="Y14" s="25"/>
    </row>
    <row r="15" spans="1:25" ht="17.25" customHeight="1">
      <c r="A15" s="246"/>
      <c r="B15" s="247"/>
      <c r="C15" s="263"/>
      <c r="D15" s="264"/>
      <c r="E15" s="265"/>
      <c r="F15" s="257"/>
      <c r="G15" s="258"/>
      <c r="H15" s="259"/>
      <c r="I15" s="251"/>
      <c r="J15" s="252"/>
      <c r="K15" s="252"/>
      <c r="L15" s="252"/>
      <c r="M15" s="252"/>
      <c r="N15" s="253"/>
      <c r="P15" s="93" t="s">
        <v>60</v>
      </c>
      <c r="Q15" s="94"/>
      <c r="R15" s="83"/>
      <c r="S15" s="95"/>
      <c r="T15" s="95"/>
      <c r="U15" s="95"/>
      <c r="V15" s="95"/>
      <c r="W15" s="95"/>
      <c r="X15" s="95"/>
      <c r="Y15" s="96"/>
    </row>
    <row r="16" spans="1:25" ht="17.25" customHeight="1">
      <c r="A16" s="244" t="s">
        <v>17</v>
      </c>
      <c r="B16" s="245"/>
      <c r="C16" s="266"/>
      <c r="D16" s="267"/>
      <c r="E16" s="268"/>
      <c r="F16" s="254">
        <f>IF(C20&gt;29,1500,1300)</f>
        <v>1300</v>
      </c>
      <c r="G16" s="255"/>
      <c r="H16" s="256"/>
      <c r="I16" s="248">
        <f t="shared" ref="I15:I18" si="0">C16*F16</f>
        <v>0</v>
      </c>
      <c r="J16" s="249"/>
      <c r="K16" s="249"/>
      <c r="L16" s="249"/>
      <c r="M16" s="249"/>
      <c r="N16" s="250"/>
      <c r="P16" s="123" t="s">
        <v>58</v>
      </c>
      <c r="Q16" s="112"/>
      <c r="R16" s="83"/>
      <c r="S16" s="95"/>
      <c r="T16" s="13" t="s">
        <v>18</v>
      </c>
      <c r="U16" s="111" t="s">
        <v>59</v>
      </c>
      <c r="V16" s="112"/>
      <c r="W16" s="113"/>
      <c r="X16" s="114"/>
      <c r="Y16" s="26" t="s">
        <v>61</v>
      </c>
    </row>
    <row r="17" spans="1:33" ht="17.25" customHeight="1">
      <c r="A17" s="246"/>
      <c r="B17" s="247"/>
      <c r="C17" s="263"/>
      <c r="D17" s="264"/>
      <c r="E17" s="265"/>
      <c r="F17" s="257"/>
      <c r="G17" s="258"/>
      <c r="H17" s="259"/>
      <c r="I17" s="251"/>
      <c r="J17" s="252"/>
      <c r="K17" s="252"/>
      <c r="L17" s="252"/>
      <c r="M17" s="252"/>
      <c r="N17" s="253"/>
      <c r="P17" s="115" t="s">
        <v>19</v>
      </c>
      <c r="Q17" s="116"/>
      <c r="R17" s="119"/>
      <c r="S17" s="120"/>
      <c r="T17" s="64" t="s">
        <v>20</v>
      </c>
      <c r="U17" s="65"/>
      <c r="V17" s="64" t="s">
        <v>21</v>
      </c>
      <c r="W17" s="65"/>
      <c r="X17" s="64" t="s">
        <v>11</v>
      </c>
      <c r="Y17" s="80"/>
    </row>
    <row r="18" spans="1:33" ht="18" thickBot="1">
      <c r="A18" s="143" t="s">
        <v>22</v>
      </c>
      <c r="B18" s="144"/>
      <c r="C18" s="87"/>
      <c r="D18" s="81"/>
      <c r="E18" s="82"/>
      <c r="F18" s="88">
        <v>0</v>
      </c>
      <c r="G18" s="88"/>
      <c r="H18" s="89"/>
      <c r="I18" s="90">
        <f t="shared" si="0"/>
        <v>0</v>
      </c>
      <c r="J18" s="91"/>
      <c r="K18" s="91"/>
      <c r="L18" s="91"/>
      <c r="M18" s="91"/>
      <c r="N18" s="92"/>
      <c r="P18" s="117"/>
      <c r="Q18" s="118"/>
      <c r="R18" s="121"/>
      <c r="S18" s="122"/>
      <c r="T18" s="145">
        <f>K32</f>
        <v>0</v>
      </c>
      <c r="U18" s="146"/>
      <c r="V18" s="147">
        <f>P32/2</f>
        <v>0</v>
      </c>
      <c r="W18" s="148"/>
      <c r="X18" s="27">
        <f>R16+W16</f>
        <v>0</v>
      </c>
      <c r="Y18" s="28" t="s">
        <v>62</v>
      </c>
    </row>
    <row r="19" spans="1:33" ht="18" thickBot="1">
      <c r="A19" s="85"/>
      <c r="B19" s="86"/>
      <c r="C19" s="124"/>
      <c r="D19" s="125"/>
      <c r="E19" s="126"/>
      <c r="F19" s="127"/>
      <c r="G19" s="127"/>
      <c r="H19" s="128"/>
      <c r="I19" s="129">
        <f>C19*F19</f>
        <v>0</v>
      </c>
      <c r="J19" s="130"/>
      <c r="K19" s="130"/>
      <c r="L19" s="130"/>
      <c r="M19" s="130"/>
      <c r="N19" s="131"/>
    </row>
    <row r="20" spans="1:33" ht="18" thickBot="1">
      <c r="A20" s="132" t="s">
        <v>23</v>
      </c>
      <c r="B20" s="133"/>
      <c r="C20" s="134">
        <f>C14+C15+C16+C17+C18</f>
        <v>0</v>
      </c>
      <c r="D20" s="135"/>
      <c r="E20" s="136"/>
      <c r="F20" s="137"/>
      <c r="G20" s="138"/>
      <c r="H20" s="139"/>
      <c r="I20" s="140">
        <f>SUM(I14:M19)</f>
        <v>0</v>
      </c>
      <c r="J20" s="141"/>
      <c r="K20" s="141"/>
      <c r="L20" s="141"/>
      <c r="M20" s="141"/>
      <c r="N20" s="142"/>
      <c r="P20" s="165" t="s">
        <v>24</v>
      </c>
      <c r="Q20" s="166"/>
      <c r="R20" s="166"/>
      <c r="S20" s="167"/>
      <c r="T20" s="168"/>
      <c r="U20" s="169"/>
      <c r="V20" s="169"/>
      <c r="W20" s="170"/>
      <c r="X20" s="171" t="s">
        <v>63</v>
      </c>
      <c r="Y20" s="172"/>
    </row>
    <row r="21" spans="1:33" ht="14.25" thickBot="1"/>
    <row r="22" spans="1:33" ht="18" thickBot="1">
      <c r="A22" s="173" t="s">
        <v>25</v>
      </c>
      <c r="B22" s="174"/>
      <c r="C22" s="174"/>
      <c r="D22" s="175">
        <v>0</v>
      </c>
      <c r="E22" s="176"/>
      <c r="F22" s="176"/>
      <c r="G22" s="176"/>
      <c r="H22" s="177"/>
      <c r="I22" s="17" t="s">
        <v>26</v>
      </c>
      <c r="J22" s="175">
        <v>0</v>
      </c>
      <c r="K22" s="176"/>
      <c r="L22" s="176"/>
      <c r="M22" s="176"/>
      <c r="N22" s="177"/>
      <c r="O22" s="178" t="s">
        <v>27</v>
      </c>
      <c r="P22" s="178"/>
      <c r="Q22" s="179" t="s">
        <v>28</v>
      </c>
      <c r="R22" s="179"/>
      <c r="S22" s="179"/>
      <c r="T22" s="180">
        <f>J22-D22</f>
        <v>0</v>
      </c>
      <c r="U22" s="180"/>
      <c r="V22" s="180"/>
      <c r="W22" s="181" t="s">
        <v>29</v>
      </c>
      <c r="X22" s="181"/>
      <c r="Y22" s="182"/>
    </row>
    <row r="23" spans="1:33" ht="14.25" thickBot="1">
      <c r="AG23" s="36"/>
    </row>
    <row r="24" spans="1:33" ht="14.25" thickBot="1">
      <c r="A24" s="149"/>
      <c r="B24" s="149"/>
      <c r="C24" s="149"/>
      <c r="D24" s="150" t="s">
        <v>30</v>
      </c>
      <c r="E24" s="150"/>
      <c r="F24" s="151" t="s">
        <v>31</v>
      </c>
      <c r="G24" s="152"/>
      <c r="H24" s="153" t="s">
        <v>69</v>
      </c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5"/>
    </row>
    <row r="25" spans="1:33" ht="19.5" customHeight="1" thickBot="1">
      <c r="A25" s="156" t="s">
        <v>32</v>
      </c>
      <c r="B25" s="156"/>
      <c r="C25" s="157"/>
      <c r="D25" s="158" t="s">
        <v>64</v>
      </c>
      <c r="E25" s="159"/>
      <c r="F25" s="160" t="str">
        <f>IF(D25="無","0:00",(IF(C20&lt;100,"0:30","1:00")))</f>
        <v>0:00</v>
      </c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/>
      <c r="AG25" s="36"/>
    </row>
    <row r="26" spans="1:33" ht="19.5" customHeight="1" thickBot="1">
      <c r="A26" s="156" t="s">
        <v>33</v>
      </c>
      <c r="B26" s="156"/>
      <c r="C26" s="157"/>
      <c r="D26" s="183" t="s">
        <v>64</v>
      </c>
      <c r="E26" s="184"/>
      <c r="F26" s="160" t="str">
        <f>IF(D26="無","0:00",(IF(C20&lt;100,"0:30","1:00")))</f>
        <v>0:00</v>
      </c>
      <c r="G26" s="185"/>
      <c r="H26" s="186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8"/>
    </row>
    <row r="27" spans="1:33" ht="19.5" customHeight="1" thickBot="1">
      <c r="A27" s="156" t="s">
        <v>34</v>
      </c>
      <c r="B27" s="156"/>
      <c r="C27" s="157"/>
      <c r="D27" s="183" t="s">
        <v>64</v>
      </c>
      <c r="E27" s="184"/>
      <c r="F27" s="160" t="str">
        <f>IF(D27="無","0:00",(IF(C20&lt;50,"1:00","1:30")))</f>
        <v>0:00</v>
      </c>
      <c r="G27" s="161"/>
      <c r="H27" s="189"/>
      <c r="I27" s="190"/>
      <c r="J27" s="191"/>
      <c r="K27" s="192" t="s">
        <v>35</v>
      </c>
      <c r="L27" s="193"/>
      <c r="M27" s="194"/>
      <c r="N27" s="194"/>
      <c r="O27" s="194"/>
      <c r="P27" s="194"/>
      <c r="Q27" s="195"/>
      <c r="R27" s="195"/>
      <c r="S27" s="194"/>
      <c r="T27" s="194"/>
      <c r="U27" s="194"/>
      <c r="V27" s="144" t="s">
        <v>23</v>
      </c>
      <c r="W27" s="144"/>
      <c r="X27" s="144"/>
      <c r="Y27" s="196"/>
    </row>
    <row r="28" spans="1:33" ht="19.5" customHeight="1" thickBot="1">
      <c r="A28" s="156" t="s">
        <v>36</v>
      </c>
      <c r="B28" s="156"/>
      <c r="C28" s="157"/>
      <c r="D28" s="183" t="s">
        <v>64</v>
      </c>
      <c r="E28" s="184"/>
      <c r="F28" s="160" t="str">
        <f>IF(D28="無","0:00",(IF(C20&lt;100,"0:30","1:00")))</f>
        <v>0:00</v>
      </c>
      <c r="G28" s="185"/>
      <c r="H28" s="193" t="s">
        <v>37</v>
      </c>
      <c r="I28" s="193"/>
      <c r="J28" s="193"/>
      <c r="K28" s="35"/>
      <c r="L28" s="197" t="s">
        <v>38</v>
      </c>
      <c r="M28" s="198"/>
      <c r="N28" s="199">
        <f>IF(K28=3,250,500)</f>
        <v>500</v>
      </c>
      <c r="O28" s="200"/>
      <c r="P28" s="31" t="s">
        <v>39</v>
      </c>
      <c r="Q28" s="201"/>
      <c r="R28" s="202"/>
      <c r="S28" s="203" t="s">
        <v>18</v>
      </c>
      <c r="T28" s="203"/>
      <c r="U28" s="204"/>
      <c r="V28" s="205">
        <f>N28*Q28</f>
        <v>0</v>
      </c>
      <c r="W28" s="206"/>
      <c r="X28" s="206"/>
      <c r="Y28" s="207"/>
    </row>
    <row r="29" spans="1:33" ht="19.5" customHeight="1" thickBot="1">
      <c r="A29" s="156" t="s">
        <v>40</v>
      </c>
      <c r="B29" s="156"/>
      <c r="C29" s="157"/>
      <c r="D29" s="183" t="s">
        <v>64</v>
      </c>
      <c r="E29" s="184"/>
      <c r="F29" s="160" t="str">
        <f>IF(D29="無","0:00",(IF(C20&lt;100,"1:00","1:30")))</f>
        <v>0:00</v>
      </c>
      <c r="G29" s="185"/>
      <c r="H29" s="144" t="s">
        <v>41</v>
      </c>
      <c r="I29" s="144"/>
      <c r="J29" s="144"/>
      <c r="K29" s="189"/>
      <c r="L29" s="190"/>
      <c r="M29" s="191"/>
      <c r="N29" s="144" t="s">
        <v>21</v>
      </c>
      <c r="O29" s="144"/>
      <c r="P29" s="205">
        <f>IF(K29="湯呑小",600,(IF(K29="湯呑大",800,IF(K29="忍者",1600,IF(K29="たぬき",1100,IF(K29="焼杉",600,))))))</f>
        <v>0</v>
      </c>
      <c r="Q29" s="206"/>
      <c r="R29" s="34" t="s">
        <v>39</v>
      </c>
      <c r="S29" s="208"/>
      <c r="T29" s="209"/>
      <c r="U29" s="18" t="s">
        <v>42</v>
      </c>
      <c r="V29" s="205">
        <f>P29*S29</f>
        <v>0</v>
      </c>
      <c r="W29" s="206"/>
      <c r="X29" s="206"/>
      <c r="Y29" s="207"/>
    </row>
    <row r="30" spans="1:33" ht="19.5" customHeight="1" thickBot="1">
      <c r="A30" s="156" t="s">
        <v>43</v>
      </c>
      <c r="B30" s="156"/>
      <c r="C30" s="157"/>
      <c r="D30" s="183" t="s">
        <v>64</v>
      </c>
      <c r="E30" s="184"/>
      <c r="F30" s="210" t="str">
        <f>IF(D30="無","0:00",(IF(C20&lt;100,"0:30","1:00")))</f>
        <v>0:00</v>
      </c>
      <c r="G30" s="211"/>
      <c r="H30" s="144" t="s">
        <v>44</v>
      </c>
      <c r="I30" s="112"/>
      <c r="J30" s="129">
        <v>1100</v>
      </c>
      <c r="K30" s="212"/>
      <c r="L30" s="16" t="s">
        <v>39</v>
      </c>
      <c r="M30" s="30"/>
      <c r="N30" s="19" t="s">
        <v>45</v>
      </c>
      <c r="O30" s="111" t="s">
        <v>46</v>
      </c>
      <c r="P30" s="213"/>
      <c r="Q30" s="214">
        <v>700</v>
      </c>
      <c r="R30" s="215"/>
      <c r="S30" s="16" t="s">
        <v>39</v>
      </c>
      <c r="T30" s="29"/>
      <c r="U30" s="18" t="s">
        <v>47</v>
      </c>
      <c r="V30" s="205">
        <f>(J30*M30)+(Q30*T30)</f>
        <v>0</v>
      </c>
      <c r="W30" s="206"/>
      <c r="X30" s="206"/>
      <c r="Y30" s="207"/>
    </row>
    <row r="31" spans="1:33" ht="19.5" customHeight="1" thickBot="1">
      <c r="A31" s="156" t="s">
        <v>48</v>
      </c>
      <c r="B31" s="156"/>
      <c r="C31" s="157"/>
      <c r="D31" s="183" t="s">
        <v>64</v>
      </c>
      <c r="E31" s="184"/>
      <c r="F31" s="216">
        <v>0</v>
      </c>
      <c r="G31" s="217"/>
      <c r="H31" s="218"/>
      <c r="I31" s="218"/>
      <c r="J31" s="218"/>
      <c r="K31" s="219"/>
      <c r="L31" s="219"/>
      <c r="M31" s="220"/>
      <c r="N31" s="218"/>
      <c r="O31" s="218"/>
      <c r="P31" s="219"/>
      <c r="Q31" s="219"/>
      <c r="R31" s="218"/>
      <c r="S31" s="219"/>
      <c r="T31" s="220"/>
      <c r="U31" s="218"/>
      <c r="V31" s="218"/>
      <c r="W31" s="218"/>
      <c r="X31" s="218"/>
      <c r="Y31" s="221"/>
    </row>
    <row r="32" spans="1:33" ht="19.5" customHeight="1" thickBot="1">
      <c r="A32" s="156" t="s">
        <v>49</v>
      </c>
      <c r="B32" s="156"/>
      <c r="C32" s="157"/>
      <c r="D32" s="222" t="s">
        <v>64</v>
      </c>
      <c r="E32" s="223"/>
      <c r="F32" s="224" t="str">
        <f>IF(D32="無","0:00","1:00")</f>
        <v>0:00</v>
      </c>
      <c r="G32" s="225"/>
      <c r="H32" s="197" t="s">
        <v>41</v>
      </c>
      <c r="I32" s="197"/>
      <c r="J32" s="197"/>
      <c r="K32" s="226"/>
      <c r="L32" s="227"/>
      <c r="M32" s="228"/>
      <c r="N32" s="197" t="s">
        <v>21</v>
      </c>
      <c r="O32" s="197"/>
      <c r="P32" s="205">
        <f>IF(K32="BBQ",2500,(IF(K32="弁当700",700,(IF(K32="弁当1000",1000,(IF(K32="幕の内",1500,(IF(K32="カレー",700,(IF(K32="うどん",700,)))))))))))</f>
        <v>0</v>
      </c>
      <c r="Q32" s="206"/>
      <c r="R32" s="32" t="s">
        <v>39</v>
      </c>
      <c r="S32" s="231"/>
      <c r="T32" s="232"/>
      <c r="U32" s="33" t="s">
        <v>50</v>
      </c>
      <c r="V32" s="233">
        <f>P32*S32</f>
        <v>0</v>
      </c>
      <c r="W32" s="234"/>
      <c r="X32" s="234"/>
      <c r="Y32" s="235"/>
    </row>
    <row r="33" spans="1:25" ht="29.25" customHeight="1">
      <c r="A33" s="236" t="s">
        <v>65</v>
      </c>
      <c r="B33" s="236"/>
      <c r="C33" s="236"/>
      <c r="D33" s="236"/>
      <c r="E33" s="236"/>
      <c r="F33" s="237">
        <f>F25+F26+F27+F28+F30+F31+F32</f>
        <v>0</v>
      </c>
      <c r="G33" s="238"/>
      <c r="H33" s="239" t="s">
        <v>66</v>
      </c>
      <c r="I33" s="240"/>
      <c r="J33" s="240"/>
      <c r="K33" s="241"/>
      <c r="L33" s="241"/>
      <c r="M33" s="241"/>
      <c r="N33" s="240"/>
      <c r="O33" s="240"/>
      <c r="P33" s="241"/>
      <c r="Q33" s="241"/>
      <c r="R33" s="240"/>
      <c r="S33" s="241"/>
      <c r="T33" s="241"/>
      <c r="U33" s="242"/>
      <c r="V33" s="243">
        <f>I20+V28+V29+V30+V32</f>
        <v>0</v>
      </c>
      <c r="W33" s="240"/>
      <c r="X33" s="240"/>
      <c r="Y33" s="242"/>
    </row>
    <row r="35" spans="1:25">
      <c r="A35" s="79" t="s">
        <v>68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7" spans="1:25">
      <c r="A37" s="229" t="s">
        <v>67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</row>
    <row r="38" spans="1:2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</row>
    <row r="39" spans="1:2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</row>
    <row r="40" spans="1:2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</row>
    <row r="41" spans="1:2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</row>
    <row r="42" spans="1:2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</row>
    <row r="43" spans="1: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</row>
    <row r="44" spans="1: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</row>
    <row r="45" spans="1: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</row>
    <row r="46" spans="1: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</row>
    <row r="47" spans="1:2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</row>
    <row r="48" spans="1:2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</row>
    <row r="49" spans="1:2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</row>
    <row r="50" spans="1:2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</sheetData>
  <mergeCells count="158">
    <mergeCell ref="A35:Y35"/>
    <mergeCell ref="A37:Y37"/>
    <mergeCell ref="A38:Y51"/>
    <mergeCell ref="N32:O32"/>
    <mergeCell ref="P32:Q32"/>
    <mergeCell ref="S32:T32"/>
    <mergeCell ref="V32:Y32"/>
    <mergeCell ref="A33:E33"/>
    <mergeCell ref="F33:G33"/>
    <mergeCell ref="H33:U33"/>
    <mergeCell ref="V33:Y33"/>
    <mergeCell ref="A31:C31"/>
    <mergeCell ref="D31:E31"/>
    <mergeCell ref="F31:G31"/>
    <mergeCell ref="H31:Y31"/>
    <mergeCell ref="A32:C32"/>
    <mergeCell ref="D32:E32"/>
    <mergeCell ref="F32:G32"/>
    <mergeCell ref="H32:J32"/>
    <mergeCell ref="K32:M32"/>
    <mergeCell ref="P29:Q29"/>
    <mergeCell ref="S29:T29"/>
    <mergeCell ref="V29:Y29"/>
    <mergeCell ref="A30:C30"/>
    <mergeCell ref="D30:E30"/>
    <mergeCell ref="F30:G30"/>
    <mergeCell ref="H30:I30"/>
    <mergeCell ref="J30:K30"/>
    <mergeCell ref="O30:P30"/>
    <mergeCell ref="Q30:R30"/>
    <mergeCell ref="A29:C29"/>
    <mergeCell ref="D29:E29"/>
    <mergeCell ref="F29:G29"/>
    <mergeCell ref="H29:J29"/>
    <mergeCell ref="K29:M29"/>
    <mergeCell ref="N29:O29"/>
    <mergeCell ref="V30:Y30"/>
    <mergeCell ref="A28:C28"/>
    <mergeCell ref="D28:E28"/>
    <mergeCell ref="F28:G28"/>
    <mergeCell ref="H28:J28"/>
    <mergeCell ref="L28:M28"/>
    <mergeCell ref="N28:O28"/>
    <mergeCell ref="Q28:R28"/>
    <mergeCell ref="S28:U28"/>
    <mergeCell ref="V28:Y28"/>
    <mergeCell ref="A26:C26"/>
    <mergeCell ref="D26:E26"/>
    <mergeCell ref="F26:G26"/>
    <mergeCell ref="H26:Y26"/>
    <mergeCell ref="A27:C27"/>
    <mergeCell ref="D27:E27"/>
    <mergeCell ref="F27:G27"/>
    <mergeCell ref="H27:J27"/>
    <mergeCell ref="K27:L27"/>
    <mergeCell ref="M27:U27"/>
    <mergeCell ref="V27:Y27"/>
    <mergeCell ref="A24:C24"/>
    <mergeCell ref="D24:E24"/>
    <mergeCell ref="F24:G24"/>
    <mergeCell ref="H24:Y24"/>
    <mergeCell ref="A25:C25"/>
    <mergeCell ref="D25:E25"/>
    <mergeCell ref="F25:G25"/>
    <mergeCell ref="H25:Y25"/>
    <mergeCell ref="P20:S20"/>
    <mergeCell ref="T20:W20"/>
    <mergeCell ref="X20:Y20"/>
    <mergeCell ref="A22:C22"/>
    <mergeCell ref="D22:H22"/>
    <mergeCell ref="J22:N22"/>
    <mergeCell ref="O22:P22"/>
    <mergeCell ref="Q22:S22"/>
    <mergeCell ref="T22:V22"/>
    <mergeCell ref="W22:Y22"/>
    <mergeCell ref="A19:B19"/>
    <mergeCell ref="C19:E19"/>
    <mergeCell ref="F19:H19"/>
    <mergeCell ref="I19:N19"/>
    <mergeCell ref="A20:B20"/>
    <mergeCell ref="C20:E20"/>
    <mergeCell ref="F20:H20"/>
    <mergeCell ref="I20:N20"/>
    <mergeCell ref="X17:Y17"/>
    <mergeCell ref="A18:B18"/>
    <mergeCell ref="C18:E18"/>
    <mergeCell ref="F18:H18"/>
    <mergeCell ref="I18:N18"/>
    <mergeCell ref="T18:U18"/>
    <mergeCell ref="V18:W18"/>
    <mergeCell ref="A16:B17"/>
    <mergeCell ref="C16:E17"/>
    <mergeCell ref="I16:N17"/>
    <mergeCell ref="F16:H17"/>
    <mergeCell ref="U16:V16"/>
    <mergeCell ref="W16:X16"/>
    <mergeCell ref="P17:Q18"/>
    <mergeCell ref="R17:S18"/>
    <mergeCell ref="T17:U17"/>
    <mergeCell ref="V17:W17"/>
    <mergeCell ref="P16:Q16"/>
    <mergeCell ref="R16:S16"/>
    <mergeCell ref="V14:W14"/>
    <mergeCell ref="P15:Q15"/>
    <mergeCell ref="R15:Y15"/>
    <mergeCell ref="A13:B13"/>
    <mergeCell ref="C13:E13"/>
    <mergeCell ref="F13:H13"/>
    <mergeCell ref="I13:N13"/>
    <mergeCell ref="P13:Y13"/>
    <mergeCell ref="P14:U14"/>
    <mergeCell ref="A14:B15"/>
    <mergeCell ref="I14:N15"/>
    <mergeCell ref="F14:H15"/>
    <mergeCell ref="C14:E15"/>
    <mergeCell ref="A11:C11"/>
    <mergeCell ref="D11:E11"/>
    <mergeCell ref="F11:M11"/>
    <mergeCell ref="N11:O11"/>
    <mergeCell ref="P11:Y11"/>
    <mergeCell ref="A12:Y12"/>
    <mergeCell ref="A8:C8"/>
    <mergeCell ref="D8:S8"/>
    <mergeCell ref="U8:V8"/>
    <mergeCell ref="W8:X8"/>
    <mergeCell ref="A10:C10"/>
    <mergeCell ref="E10:F10"/>
    <mergeCell ref="H10:Y10"/>
    <mergeCell ref="A9:C9"/>
    <mergeCell ref="D9:H9"/>
    <mergeCell ref="I9:M9"/>
    <mergeCell ref="O9:Y9"/>
    <mergeCell ref="A7:C7"/>
    <mergeCell ref="D7:E7"/>
    <mergeCell ref="F7:M7"/>
    <mergeCell ref="N7:O7"/>
    <mergeCell ref="P7:Y7"/>
    <mergeCell ref="T4:U4"/>
    <mergeCell ref="V4:W4"/>
    <mergeCell ref="A5:C5"/>
    <mergeCell ref="D5:S5"/>
    <mergeCell ref="U5:V5"/>
    <mergeCell ref="W5:X5"/>
    <mergeCell ref="A4:C4"/>
    <mergeCell ref="D4:H4"/>
    <mergeCell ref="J4:K4"/>
    <mergeCell ref="M4:N4"/>
    <mergeCell ref="P4:Q4"/>
    <mergeCell ref="R4:S4"/>
    <mergeCell ref="E1:T1"/>
    <mergeCell ref="A2:C2"/>
    <mergeCell ref="G2:M2"/>
    <mergeCell ref="N2:Q2"/>
    <mergeCell ref="T2:U2"/>
    <mergeCell ref="V2:Y2"/>
    <mergeCell ref="A6:C6"/>
    <mergeCell ref="E6:F6"/>
    <mergeCell ref="H6:Y6"/>
  </mergeCells>
  <phoneticPr fontId="1"/>
  <dataValidations count="11">
    <dataValidation type="list" allowBlank="1" showInputMessage="1" showErrorMessage="1" sqref="K32:M32" xr:uid="{00000000-0002-0000-0000-000000000000}">
      <formula1>"BBQ,弁当700,弁当1000,幕の内,カレー,うどん,"</formula1>
    </dataValidation>
    <dataValidation type="list" allowBlank="1" showInputMessage="1" showErrorMessage="1" sqref="K29:M29" xr:uid="{00000000-0002-0000-0000-000001000000}">
      <formula1>"湯呑小,湯呑大,忍者,たぬき,焼杉"</formula1>
    </dataValidation>
    <dataValidation type="list" allowBlank="1" showInputMessage="1" showErrorMessage="1" sqref="K28" xr:uid="{00000000-0002-0000-0000-000002000000}">
      <formula1>"3,6"</formula1>
    </dataValidation>
    <dataValidation type="list" allowBlank="1" showInputMessage="1" showErrorMessage="1" sqref="H27:J27" xr:uid="{00000000-0002-0000-0000-000003000000}">
      <formula1>"ガイドツアー,ｵﾘｴﾝﾃｰﾘﾝｸﾞ"</formula1>
    </dataValidation>
    <dataValidation type="list" allowBlank="1" showInputMessage="1" showErrorMessage="1" sqref="D25:E32" xr:uid="{00000000-0002-0000-0000-000004000000}">
      <formula1>"有,無,"</formula1>
    </dataValidation>
    <dataValidation type="list" allowBlank="1" showInputMessage="1" showErrorMessage="1" sqref="T20:W20" xr:uid="{00000000-0002-0000-0000-000005000000}">
      <formula1>"お客様による現払,旅行社による現払,ANTA,クーポン,事前振込,事後請求"</formula1>
    </dataValidation>
    <dataValidation type="list" allowBlank="1" showInputMessage="1" showErrorMessage="1" sqref="P14:U14" xr:uid="{00000000-0002-0000-0000-000006000000}">
      <formula1>"大型バス,中型バス,マイクロバス,普通車,"</formula1>
    </dataValidation>
    <dataValidation type="list" allowBlank="1" showInputMessage="1" showErrorMessage="1" sqref="R17:S18" xr:uid="{00000000-0002-0000-0000-000007000000}">
      <formula1>"要,不要"</formula1>
    </dataValidation>
    <dataValidation type="list" allowBlank="1" showInputMessage="1" showErrorMessage="1" sqref="V4:W4" xr:uid="{00000000-0002-0000-0000-000008000000}">
      <formula1>"決行,順延⇒,中止,"</formula1>
    </dataValidation>
    <dataValidation type="list" allowBlank="1" showInputMessage="1" showErrorMessage="1" sqref="G2:M2" xr:uid="{00000000-0002-0000-0000-000009000000}">
      <formula1>"新規予約,仮予約,予約内容変更"</formula1>
    </dataValidation>
    <dataValidation type="list" allowBlank="1" showInputMessage="1" showErrorMessage="1" sqref="D9:H9" xr:uid="{82787345-5422-4F40-B5DB-0C1E29AFAF11}">
      <formula1>"適格事業者,登録なし"</formula1>
    </dataValidation>
  </dataValidations>
  <pageMargins left="0.25" right="0.25" top="8.3333333333333329E-2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予約申し込み (2025年4月以降)</vt:lpstr>
      <vt:lpstr>'予約申し込み (2025年4月以降)'!Print_Area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晃 北澤</cp:lastModifiedBy>
  <cp:lastPrinted>2019-03-21T03:59:20Z</cp:lastPrinted>
  <dcterms:created xsi:type="dcterms:W3CDTF">2016-06-04T05:35:20Z</dcterms:created>
  <dcterms:modified xsi:type="dcterms:W3CDTF">2024-11-30T01:14:37Z</dcterms:modified>
</cp:coreProperties>
</file>